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出厂价折FOB价" sheetId="1" r:id="rId1"/>
    <sheet name="公式" sheetId="2" r:id="rId2"/>
    <sheet name="自定义参数" sheetId="3" r:id="rId3"/>
  </sheets>
  <definedNames>
    <definedName name="huilv">'自定义参数'!$B$5</definedName>
    <definedName name="lirun">'自定义参数'!$B$3</definedName>
    <definedName name="tuishui">'自定义参数'!$B$4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1" authorId="0">
      <text>
        <r>
          <rPr>
            <b/>
            <sz val="9"/>
            <rFont val="宋体"/>
            <family val="0"/>
          </rPr>
          <t>安助创投:</t>
        </r>
        <r>
          <rPr>
            <sz val="9"/>
            <rFont val="宋体"/>
            <family val="0"/>
          </rPr>
          <t xml:space="preserve">
含17%税RMB</t>
        </r>
      </text>
    </comment>
  </commentList>
</comments>
</file>

<file path=xl/sharedStrings.xml><?xml version="1.0" encoding="utf-8"?>
<sst xmlns="http://schemas.openxmlformats.org/spreadsheetml/2006/main" count="56" uniqueCount="56">
  <si>
    <t>出口费用</t>
  </si>
  <si>
    <t>说明</t>
  </si>
  <si>
    <t>利润率</t>
  </si>
  <si>
    <t>退税率</t>
  </si>
  <si>
    <t>计算汇率</t>
  </si>
  <si>
    <t>产品名称</t>
  </si>
  <si>
    <t>出口数量</t>
  </si>
  <si>
    <t>FOB单价</t>
  </si>
  <si>
    <t>单价</t>
  </si>
  <si>
    <t>规格型号</t>
  </si>
  <si>
    <t>中行汇率</t>
  </si>
  <si>
    <t>http://www.boc.cn/sourcedb/whpj/</t>
  </si>
  <si>
    <t>其他使用问题，可以回帖交流</t>
  </si>
  <si>
    <t>http://bbs.fobshanghai.com/thread-7167611-1-1.html</t>
  </si>
  <si>
    <t>请在下面输入或修改，单个商品如果有差异，可以在【公式】表里单独对应输入</t>
  </si>
  <si>
    <r>
      <rPr>
        <b/>
        <sz val="12"/>
        <rFont val="Arial Unicode MS"/>
        <family val="2"/>
      </rPr>
      <t>含</t>
    </r>
    <r>
      <rPr>
        <b/>
        <sz val="12"/>
        <rFont val="Arial"/>
        <family val="2"/>
      </rPr>
      <t>17%</t>
    </r>
    <r>
      <rPr>
        <b/>
        <sz val="12"/>
        <rFont val="Arial Unicode MS"/>
        <family val="2"/>
      </rPr>
      <t>税单价</t>
    </r>
  </si>
  <si>
    <r>
      <rPr>
        <b/>
        <sz val="12"/>
        <rFont val="Arial Unicode MS"/>
        <family val="2"/>
      </rPr>
      <t>出口数量</t>
    </r>
  </si>
  <si>
    <r>
      <rPr>
        <b/>
        <sz val="12"/>
        <rFont val="Arial Unicode MS"/>
        <family val="2"/>
      </rPr>
      <t>含</t>
    </r>
    <r>
      <rPr>
        <b/>
        <sz val="12"/>
        <rFont val="Arial"/>
        <family val="2"/>
      </rPr>
      <t>17%</t>
    </r>
    <r>
      <rPr>
        <b/>
        <sz val="12"/>
        <rFont val="Arial Unicode MS"/>
        <family val="2"/>
      </rPr>
      <t>税总价</t>
    </r>
  </si>
  <si>
    <r>
      <rPr>
        <b/>
        <sz val="12"/>
        <rFont val="Arial Unicode MS"/>
        <family val="2"/>
      </rPr>
      <t>出口费用</t>
    </r>
  </si>
  <si>
    <r>
      <rPr>
        <b/>
        <sz val="12"/>
        <color indexed="8"/>
        <rFont val="Arial Unicode MS"/>
        <family val="2"/>
      </rPr>
      <t>利润率</t>
    </r>
  </si>
  <si>
    <r>
      <rPr>
        <b/>
        <sz val="12"/>
        <rFont val="Arial Unicode MS"/>
        <family val="2"/>
      </rPr>
      <t>含税成本</t>
    </r>
  </si>
  <si>
    <r>
      <rPr>
        <b/>
        <sz val="12"/>
        <color indexed="8"/>
        <rFont val="Arial Unicode MS"/>
        <family val="2"/>
      </rPr>
      <t>退税率</t>
    </r>
  </si>
  <si>
    <r>
      <rPr>
        <b/>
        <sz val="12"/>
        <rFont val="Arial Unicode MS"/>
        <family val="2"/>
      </rPr>
      <t>退税款</t>
    </r>
  </si>
  <si>
    <r>
      <rPr>
        <b/>
        <sz val="12"/>
        <color indexed="8"/>
        <rFont val="Arial Unicode MS"/>
        <family val="2"/>
      </rPr>
      <t>计算汇率</t>
    </r>
  </si>
  <si>
    <r>
      <t>FOB</t>
    </r>
    <r>
      <rPr>
        <b/>
        <sz val="12"/>
        <rFont val="Arial Unicode MS"/>
        <family val="2"/>
      </rPr>
      <t>总价</t>
    </r>
  </si>
  <si>
    <r>
      <t>FOB</t>
    </r>
    <r>
      <rPr>
        <b/>
        <sz val="12"/>
        <rFont val="Arial Unicode MS"/>
        <family val="2"/>
      </rPr>
      <t>单价</t>
    </r>
  </si>
  <si>
    <t>以上采购发票为17%可抵扣增值税专用发票，如果从小规模纳税人处取得国税代开3%专票不适用此公式。</t>
  </si>
  <si>
    <t>出口费用含国内运费，报关费，码头费，文件费，电放费等全部装船前费用。</t>
  </si>
  <si>
    <t>绿色区域如果需要修改，可以去【自定义参数】里，个别修改可以直接对应输入，确定后不需要改动，其它区域不需录入，自动生成</t>
  </si>
  <si>
    <t>计算汇率一般要比外汇开户行现汇买入价略低一些。</t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</si>
  <si>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</si>
  <si>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</si>
  <si>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</si>
  <si>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</si>
  <si>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</si>
  <si>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</si>
  <si>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</si>
  <si>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</si>
  <si>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10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</si>
  <si>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11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</si>
  <si>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12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</si>
  <si>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13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</si>
  <si>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14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</si>
  <si>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15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</si>
  <si>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16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</si>
  <si>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17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</si>
  <si>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</si>
  <si>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19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</si>
  <si>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20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</si>
  <si>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21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</si>
  <si>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22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</si>
  <si>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23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</si>
  <si>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24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</si>
  <si>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25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</si>
  <si>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26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</si>
  <si>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出口商品</t>
    </r>
    <r>
      <rPr>
        <sz val="10"/>
        <rFont val="Arial"/>
        <family val="2"/>
      </rPr>
      <t>1</t>
    </r>
    <r>
      <rPr>
        <sz val="10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</si>
</sst>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.00"/>
    <numFmt numFmtId="185" formatCode="&quot;US$&quot;#,##0.00"/>
    <numFmt numFmtId="186" formatCode="&quot;US$&quot;#,##0.0000_);[Red]\(&quot;US$&quot;#,##0.0000\)"/>
    <numFmt numFmtId="187" formatCode="\$#,##0.0000"/>
    <numFmt numFmtId="188" formatCode="&quot;US$&quot;#,##0.00_);[Red]\(&quot;US$&quot;#,##0.00\)"/>
  </numFmts>
  <fonts count="5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Arial Unicode MS"/>
      <family val="2"/>
    </font>
    <font>
      <u val="single"/>
      <sz val="12"/>
      <color indexed="12"/>
      <name val="Arial Unicode MS"/>
      <family val="2"/>
    </font>
    <font>
      <sz val="12"/>
      <color indexed="17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B050"/>
      <name val="Arial Unicode MS"/>
      <family val="2"/>
    </font>
    <font>
      <b/>
      <sz val="12"/>
      <color theme="1"/>
      <name val="Arial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87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40" applyFont="1" applyAlignment="1" applyProtection="1">
      <alignment/>
      <protection/>
    </xf>
    <xf numFmtId="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2" fillId="0" borderId="0" xfId="0" applyFont="1" applyFill="1" applyAlignment="1">
      <alignment/>
    </xf>
    <xf numFmtId="0" fontId="27" fillId="33" borderId="10" xfId="0" applyFont="1" applyFill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187" fontId="27" fillId="33" borderId="10" xfId="0" applyNumberFormat="1" applyFont="1" applyFill="1" applyBorder="1" applyAlignment="1">
      <alignment horizontal="center"/>
    </xf>
    <xf numFmtId="184" fontId="29" fillId="33" borderId="10" xfId="0" applyNumberFormat="1" applyFont="1" applyFill="1" applyBorder="1" applyAlignment="1">
      <alignment/>
    </xf>
    <xf numFmtId="0" fontId="29" fillId="33" borderId="10" xfId="0" applyFont="1" applyFill="1" applyBorder="1" applyAlignment="1">
      <alignment/>
    </xf>
    <xf numFmtId="9" fontId="29" fillId="34" borderId="10" xfId="0" applyNumberFormat="1" applyFont="1" applyFill="1" applyBorder="1" applyAlignment="1">
      <alignment/>
    </xf>
    <xf numFmtId="0" fontId="29" fillId="34" borderId="10" xfId="0" applyFont="1" applyFill="1" applyBorder="1" applyAlignment="1">
      <alignment/>
    </xf>
    <xf numFmtId="188" fontId="29" fillId="33" borderId="10" xfId="0" applyNumberFormat="1" applyFont="1" applyFill="1" applyBorder="1" applyAlignment="1">
      <alignment/>
    </xf>
    <xf numFmtId="186" fontId="29" fillId="33" borderId="10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0" xfId="0" applyFont="1" applyAlignment="1">
      <alignment/>
    </xf>
    <xf numFmtId="184" fontId="29" fillId="0" borderId="0" xfId="0" applyNumberFormat="1" applyFont="1" applyAlignment="1">
      <alignment/>
    </xf>
    <xf numFmtId="186" fontId="29" fillId="0" borderId="0" xfId="0" applyNumberFormat="1" applyFont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c.cn/sourcedb/whpj/" TargetMode="External" /><Relationship Id="rId2" Type="http://schemas.openxmlformats.org/officeDocument/2006/relationships/hyperlink" Target="http://bbs.fobshanghai.com/thread-7167611-1-1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2" sqref="G2"/>
    </sheetView>
  </sheetViews>
  <sheetFormatPr defaultColWidth="9.00390625" defaultRowHeight="14.25"/>
  <cols>
    <col min="1" max="1" width="13.125" style="0" customWidth="1"/>
    <col min="2" max="2" width="10.25390625" style="0" bestFit="1" customWidth="1"/>
    <col min="3" max="3" width="11.625" style="0" bestFit="1" customWidth="1"/>
    <col min="4" max="4" width="10.25390625" style="0" bestFit="1" customWidth="1"/>
    <col min="5" max="5" width="11.625" style="0" bestFit="1" customWidth="1"/>
    <col min="6" max="6" width="14.25390625" style="0" customWidth="1"/>
  </cols>
  <sheetData>
    <row r="1" spans="1:6" ht="14.25">
      <c r="A1" s="1" t="s">
        <v>5</v>
      </c>
      <c r="B1" s="1" t="s">
        <v>9</v>
      </c>
      <c r="C1" s="1" t="s">
        <v>8</v>
      </c>
      <c r="D1" s="1" t="s">
        <v>6</v>
      </c>
      <c r="E1" s="1" t="s">
        <v>0</v>
      </c>
      <c r="F1" s="1" t="s">
        <v>7</v>
      </c>
    </row>
    <row r="2" spans="1:6" ht="15">
      <c r="A2" s="25" t="s">
        <v>55</v>
      </c>
      <c r="B2" s="25"/>
      <c r="C2" s="26">
        <v>15.28</v>
      </c>
      <c r="D2" s="25">
        <v>20000</v>
      </c>
      <c r="E2" s="26">
        <v>1280</v>
      </c>
      <c r="F2" s="27">
        <f>'公式'!K2</f>
        <v>2.3000942760942764</v>
      </c>
    </row>
    <row r="3" spans="1:6" ht="15">
      <c r="A3" s="25" t="s">
        <v>30</v>
      </c>
      <c r="B3" s="25"/>
      <c r="C3" s="26">
        <v>12.11</v>
      </c>
      <c r="D3" s="25">
        <v>1500</v>
      </c>
      <c r="E3" s="26">
        <v>1280</v>
      </c>
      <c r="F3" s="27">
        <f>'公式'!K3</f>
        <v>1.9566835016835018</v>
      </c>
    </row>
    <row r="4" spans="1:6" ht="15">
      <c r="A4" s="25" t="s">
        <v>31</v>
      </c>
      <c r="B4" s="25"/>
      <c r="C4" s="26">
        <v>25</v>
      </c>
      <c r="D4" s="25">
        <v>3560</v>
      </c>
      <c r="E4" s="26">
        <v>2500</v>
      </c>
      <c r="F4" s="27">
        <f>'公式'!K4</f>
        <v>3.8628324442931192</v>
      </c>
    </row>
    <row r="5" spans="1:6" ht="15">
      <c r="A5" s="25" t="s">
        <v>32</v>
      </c>
      <c r="B5" s="25"/>
      <c r="C5" s="26">
        <v>33</v>
      </c>
      <c r="D5" s="25">
        <v>333</v>
      </c>
      <c r="E5" s="26">
        <v>2999</v>
      </c>
      <c r="F5" s="27">
        <f>'公式'!K5</f>
        <v>6.445445445445446</v>
      </c>
    </row>
    <row r="6" spans="1:6" ht="15">
      <c r="A6" s="25" t="s">
        <v>33</v>
      </c>
      <c r="B6" s="25"/>
      <c r="C6" s="26">
        <v>33</v>
      </c>
      <c r="D6" s="25">
        <v>22</v>
      </c>
      <c r="E6" s="26">
        <v>2111</v>
      </c>
      <c r="F6" s="27">
        <f>'公式'!K6</f>
        <v>20.936868686868692</v>
      </c>
    </row>
    <row r="7" spans="1:6" ht="15">
      <c r="A7" s="25" t="s">
        <v>34</v>
      </c>
      <c r="B7" s="25"/>
      <c r="C7" s="26"/>
      <c r="D7" s="25"/>
      <c r="E7" s="26"/>
      <c r="F7" s="27" t="e">
        <f>'公式'!K7</f>
        <v>#DIV/0!</v>
      </c>
    </row>
    <row r="8" spans="1:6" ht="15">
      <c r="A8" s="25" t="s">
        <v>35</v>
      </c>
      <c r="B8" s="25"/>
      <c r="C8" s="26"/>
      <c r="D8" s="25"/>
      <c r="E8" s="26"/>
      <c r="F8" s="27" t="e">
        <f>'公式'!K8</f>
        <v>#DIV/0!</v>
      </c>
    </row>
    <row r="9" spans="1:6" ht="15">
      <c r="A9" s="25" t="s">
        <v>36</v>
      </c>
      <c r="B9" s="25"/>
      <c r="C9" s="26"/>
      <c r="D9" s="25"/>
      <c r="E9" s="26"/>
      <c r="F9" s="27" t="e">
        <f>'公式'!K9</f>
        <v>#DIV/0!</v>
      </c>
    </row>
    <row r="10" spans="1:6" ht="15">
      <c r="A10" s="25" t="s">
        <v>37</v>
      </c>
      <c r="B10" s="25"/>
      <c r="C10" s="26"/>
      <c r="D10" s="25"/>
      <c r="E10" s="26"/>
      <c r="F10" s="27" t="e">
        <f>'公式'!K10</f>
        <v>#DIV/0!</v>
      </c>
    </row>
    <row r="11" spans="1:6" ht="15">
      <c r="A11" s="25" t="s">
        <v>38</v>
      </c>
      <c r="B11" s="25"/>
      <c r="C11" s="26"/>
      <c r="D11" s="25"/>
      <c r="E11" s="26"/>
      <c r="F11" s="27" t="e">
        <f>'公式'!K11</f>
        <v>#DIV/0!</v>
      </c>
    </row>
    <row r="12" spans="1:6" ht="15">
      <c r="A12" s="25" t="s">
        <v>39</v>
      </c>
      <c r="B12" s="25"/>
      <c r="C12" s="26"/>
      <c r="D12" s="25"/>
      <c r="E12" s="26"/>
      <c r="F12" s="27" t="e">
        <f>'公式'!K12</f>
        <v>#DIV/0!</v>
      </c>
    </row>
    <row r="13" spans="1:6" ht="15">
      <c r="A13" s="25" t="s">
        <v>40</v>
      </c>
      <c r="B13" s="25"/>
      <c r="C13" s="26"/>
      <c r="D13" s="25"/>
      <c r="E13" s="26"/>
      <c r="F13" s="27" t="e">
        <f>'公式'!K13</f>
        <v>#DIV/0!</v>
      </c>
    </row>
    <row r="14" spans="1:6" ht="15">
      <c r="A14" s="25" t="s">
        <v>41</v>
      </c>
      <c r="B14" s="25"/>
      <c r="C14" s="26"/>
      <c r="D14" s="25"/>
      <c r="E14" s="26"/>
      <c r="F14" s="27" t="e">
        <f>'公式'!K14</f>
        <v>#DIV/0!</v>
      </c>
    </row>
    <row r="15" spans="1:6" ht="15">
      <c r="A15" s="25" t="s">
        <v>42</v>
      </c>
      <c r="B15" s="25"/>
      <c r="C15" s="26"/>
      <c r="D15" s="25"/>
      <c r="E15" s="26"/>
      <c r="F15" s="27" t="e">
        <f>'公式'!K15</f>
        <v>#DIV/0!</v>
      </c>
    </row>
    <row r="16" spans="1:6" ht="15">
      <c r="A16" s="25" t="s">
        <v>43</v>
      </c>
      <c r="B16" s="25"/>
      <c r="C16" s="26"/>
      <c r="D16" s="25"/>
      <c r="E16" s="26"/>
      <c r="F16" s="27" t="e">
        <f>'公式'!K16</f>
        <v>#DIV/0!</v>
      </c>
    </row>
    <row r="17" spans="1:6" ht="15">
      <c r="A17" s="25" t="s">
        <v>44</v>
      </c>
      <c r="B17" s="25"/>
      <c r="C17" s="26"/>
      <c r="D17" s="25"/>
      <c r="E17" s="26"/>
      <c r="F17" s="27" t="e">
        <f>'公式'!K17</f>
        <v>#DIV/0!</v>
      </c>
    </row>
    <row r="18" spans="1:6" ht="15">
      <c r="A18" s="25" t="s">
        <v>45</v>
      </c>
      <c r="B18" s="25"/>
      <c r="C18" s="26"/>
      <c r="D18" s="25"/>
      <c r="E18" s="26"/>
      <c r="F18" s="27" t="e">
        <f>'公式'!K18</f>
        <v>#DIV/0!</v>
      </c>
    </row>
    <row r="19" spans="1:6" ht="15">
      <c r="A19" s="25" t="s">
        <v>46</v>
      </c>
      <c r="B19" s="25"/>
      <c r="C19" s="26"/>
      <c r="D19" s="25"/>
      <c r="E19" s="26"/>
      <c r="F19" s="27" t="e">
        <f>'公式'!K19</f>
        <v>#DIV/0!</v>
      </c>
    </row>
    <row r="20" spans="1:6" ht="15">
      <c r="A20" s="25" t="s">
        <v>47</v>
      </c>
      <c r="B20" s="25"/>
      <c r="C20" s="26"/>
      <c r="D20" s="25"/>
      <c r="E20" s="26"/>
      <c r="F20" s="27" t="e">
        <f>'公式'!K20</f>
        <v>#DIV/0!</v>
      </c>
    </row>
    <row r="21" spans="1:6" ht="15">
      <c r="A21" s="25" t="s">
        <v>48</v>
      </c>
      <c r="B21" s="25"/>
      <c r="C21" s="26"/>
      <c r="D21" s="25"/>
      <c r="E21" s="26"/>
      <c r="F21" s="27" t="e">
        <f>'公式'!K21</f>
        <v>#DIV/0!</v>
      </c>
    </row>
    <row r="22" spans="1:6" ht="15">
      <c r="A22" s="25" t="s">
        <v>49</v>
      </c>
      <c r="B22" s="25"/>
      <c r="C22" s="26"/>
      <c r="D22" s="25"/>
      <c r="E22" s="26"/>
      <c r="F22" s="27" t="e">
        <f>'公式'!K22</f>
        <v>#DIV/0!</v>
      </c>
    </row>
    <row r="23" spans="1:6" ht="15">
      <c r="A23" s="25" t="s">
        <v>50</v>
      </c>
      <c r="B23" s="25"/>
      <c r="C23" s="26"/>
      <c r="D23" s="25"/>
      <c r="E23" s="26"/>
      <c r="F23" s="27" t="e">
        <f>'公式'!K23</f>
        <v>#DIV/0!</v>
      </c>
    </row>
    <row r="24" spans="1:6" ht="15">
      <c r="A24" s="25" t="s">
        <v>51</v>
      </c>
      <c r="B24" s="25"/>
      <c r="C24" s="26"/>
      <c r="D24" s="25"/>
      <c r="E24" s="26"/>
      <c r="F24" s="27" t="e">
        <f>'公式'!K24</f>
        <v>#DIV/0!</v>
      </c>
    </row>
    <row r="25" spans="1:6" ht="15">
      <c r="A25" s="25" t="s">
        <v>52</v>
      </c>
      <c r="B25" s="25"/>
      <c r="C25" s="26"/>
      <c r="D25" s="25"/>
      <c r="E25" s="26"/>
      <c r="F25" s="27" t="e">
        <f>'公式'!K25</f>
        <v>#DIV/0!</v>
      </c>
    </row>
    <row r="26" spans="1:6" ht="15">
      <c r="A26" s="25" t="s">
        <v>53</v>
      </c>
      <c r="B26" s="25"/>
      <c r="C26" s="26"/>
      <c r="D26" s="25"/>
      <c r="E26" s="26"/>
      <c r="F26" s="27" t="e">
        <f>'公式'!K26</f>
        <v>#DIV/0!</v>
      </c>
    </row>
    <row r="27" spans="1:6" ht="15">
      <c r="A27" s="25" t="s">
        <v>54</v>
      </c>
      <c r="B27" s="25"/>
      <c r="C27" s="26"/>
      <c r="D27" s="25"/>
      <c r="E27" s="26"/>
      <c r="F27" s="27" t="e">
        <f>'公式'!K27</f>
        <v>#DIV/0!</v>
      </c>
    </row>
    <row r="28" ht="14.25">
      <c r="F28" s="3"/>
    </row>
    <row r="29" ht="14.25">
      <c r="F29" s="3"/>
    </row>
    <row r="30" ht="14.25">
      <c r="F30" s="3"/>
    </row>
    <row r="31" ht="14.25">
      <c r="F31" s="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3"/>
  <sheetViews>
    <sheetView zoomScalePageLayoutView="0" workbookViewId="0" topLeftCell="A1">
      <selection activeCell="F34" sqref="F34"/>
    </sheetView>
  </sheetViews>
  <sheetFormatPr defaultColWidth="9.00390625" defaultRowHeight="14.25"/>
  <cols>
    <col min="1" max="1" width="12.75390625" style="2" bestFit="1" customWidth="1"/>
    <col min="2" max="2" width="9.00390625" style="2" customWidth="1"/>
    <col min="3" max="3" width="12.75390625" style="2" bestFit="1" customWidth="1"/>
    <col min="4" max="4" width="11.625" style="2" bestFit="1" customWidth="1"/>
    <col min="5" max="5" width="7.25390625" style="2" customWidth="1"/>
    <col min="6" max="6" width="13.875" style="2" bestFit="1" customWidth="1"/>
    <col min="7" max="7" width="8.125" style="2" bestFit="1" customWidth="1"/>
    <col min="8" max="8" width="12.75390625" style="2" bestFit="1" customWidth="1"/>
    <col min="9" max="9" width="9.00390625" style="2" customWidth="1"/>
    <col min="10" max="10" width="15.00390625" style="2" bestFit="1" customWidth="1"/>
    <col min="11" max="11" width="11.625" style="7" bestFit="1" customWidth="1"/>
    <col min="12" max="16384" width="9.00390625" style="2" customWidth="1"/>
  </cols>
  <sheetData>
    <row r="1" spans="1:11" ht="17.25">
      <c r="A1" s="15" t="s">
        <v>15</v>
      </c>
      <c r="B1" s="15" t="s">
        <v>16</v>
      </c>
      <c r="C1" s="15" t="s">
        <v>17</v>
      </c>
      <c r="D1" s="15" t="s">
        <v>18</v>
      </c>
      <c r="E1" s="16" t="s">
        <v>19</v>
      </c>
      <c r="F1" s="15" t="s">
        <v>20</v>
      </c>
      <c r="G1" s="16" t="s">
        <v>21</v>
      </c>
      <c r="H1" s="15" t="s">
        <v>22</v>
      </c>
      <c r="I1" s="16" t="s">
        <v>23</v>
      </c>
      <c r="J1" s="15" t="s">
        <v>24</v>
      </c>
      <c r="K1" s="17" t="s">
        <v>25</v>
      </c>
    </row>
    <row r="2" spans="1:11" ht="15">
      <c r="A2" s="18">
        <f>'出厂价折FOB价'!C2</f>
        <v>15.28</v>
      </c>
      <c r="B2" s="19">
        <f>'出厂价折FOB价'!D2</f>
        <v>20000</v>
      </c>
      <c r="C2" s="18">
        <f>A2*B2</f>
        <v>305600</v>
      </c>
      <c r="D2" s="18">
        <f>'出厂价折FOB价'!E2</f>
        <v>1280</v>
      </c>
      <c r="E2" s="20">
        <f>lirun</f>
        <v>0.1</v>
      </c>
      <c r="F2" s="18">
        <f>(C2+D2)*(1+E2)</f>
        <v>337568</v>
      </c>
      <c r="G2" s="20">
        <f>tuishui</f>
        <v>0.13</v>
      </c>
      <c r="H2" s="18">
        <f>C2/1.17*G2</f>
        <v>33955.55555555556</v>
      </c>
      <c r="I2" s="21">
        <f>huilv</f>
        <v>6.6</v>
      </c>
      <c r="J2" s="22">
        <f>(F2-H2)/I2</f>
        <v>46001.885521885524</v>
      </c>
      <c r="K2" s="23">
        <f>J2/B2</f>
        <v>2.3000942760942764</v>
      </c>
    </row>
    <row r="3" spans="1:11" ht="15">
      <c r="A3" s="18">
        <f>'出厂价折FOB价'!C3</f>
        <v>12.11</v>
      </c>
      <c r="B3" s="19">
        <f>'出厂价折FOB价'!D3</f>
        <v>1500</v>
      </c>
      <c r="C3" s="18">
        <f aca="true" t="shared" si="0" ref="C3:C26">A3*B3</f>
        <v>18165</v>
      </c>
      <c r="D3" s="18">
        <f>'出厂价折FOB价'!E3</f>
        <v>1280</v>
      </c>
      <c r="E3" s="20">
        <f>lirun</f>
        <v>0.1</v>
      </c>
      <c r="F3" s="18">
        <f aca="true" t="shared" si="1" ref="F3:F26">(C3+D3)*(1+E3)</f>
        <v>21389.5</v>
      </c>
      <c r="G3" s="20">
        <f>tuishui</f>
        <v>0.13</v>
      </c>
      <c r="H3" s="18">
        <f aca="true" t="shared" si="2" ref="H3:H26">C3/1.17*G3</f>
        <v>2018.3333333333337</v>
      </c>
      <c r="I3" s="21">
        <f>huilv</f>
        <v>6.6</v>
      </c>
      <c r="J3" s="22">
        <f aca="true" t="shared" si="3" ref="J3:J26">(F3-H3)/I3</f>
        <v>2935.0252525252527</v>
      </c>
      <c r="K3" s="23">
        <f aca="true" t="shared" si="4" ref="K3:K26">J3/B3</f>
        <v>1.9566835016835018</v>
      </c>
    </row>
    <row r="4" spans="1:11" ht="15">
      <c r="A4" s="18">
        <f>'出厂价折FOB价'!C4</f>
        <v>25</v>
      </c>
      <c r="B4" s="19">
        <f>'出厂价折FOB价'!D4</f>
        <v>3560</v>
      </c>
      <c r="C4" s="18">
        <f t="shared" si="0"/>
        <v>89000</v>
      </c>
      <c r="D4" s="18">
        <f>'出厂价折FOB价'!E4</f>
        <v>2500</v>
      </c>
      <c r="E4" s="20">
        <f>lirun</f>
        <v>0.1</v>
      </c>
      <c r="F4" s="18">
        <f t="shared" si="1"/>
        <v>100650.00000000001</v>
      </c>
      <c r="G4" s="20">
        <f>tuishui</f>
        <v>0.13</v>
      </c>
      <c r="H4" s="18">
        <f t="shared" si="2"/>
        <v>9888.88888888889</v>
      </c>
      <c r="I4" s="21">
        <f>huilv</f>
        <v>6.6</v>
      </c>
      <c r="J4" s="22">
        <f t="shared" si="3"/>
        <v>13751.683501683505</v>
      </c>
      <c r="K4" s="23">
        <f t="shared" si="4"/>
        <v>3.8628324442931192</v>
      </c>
    </row>
    <row r="5" spans="1:11" ht="15">
      <c r="A5" s="18">
        <f>'出厂价折FOB价'!C5</f>
        <v>33</v>
      </c>
      <c r="B5" s="19">
        <f>'出厂价折FOB价'!D5</f>
        <v>333</v>
      </c>
      <c r="C5" s="18">
        <f t="shared" si="0"/>
        <v>10989</v>
      </c>
      <c r="D5" s="18">
        <f>'出厂价折FOB价'!E5</f>
        <v>2999</v>
      </c>
      <c r="E5" s="20">
        <f>lirun</f>
        <v>0.1</v>
      </c>
      <c r="F5" s="18">
        <f t="shared" si="1"/>
        <v>15386.800000000001</v>
      </c>
      <c r="G5" s="20">
        <f>tuishui</f>
        <v>0.13</v>
      </c>
      <c r="H5" s="18">
        <f t="shared" si="2"/>
        <v>1221.0000000000002</v>
      </c>
      <c r="I5" s="21">
        <f>huilv</f>
        <v>6.6</v>
      </c>
      <c r="J5" s="22">
        <f t="shared" si="3"/>
        <v>2146.3333333333335</v>
      </c>
      <c r="K5" s="23">
        <f t="shared" si="4"/>
        <v>6.445445445445446</v>
      </c>
    </row>
    <row r="6" spans="1:11" ht="15">
      <c r="A6" s="18">
        <f>'出厂价折FOB价'!C6</f>
        <v>33</v>
      </c>
      <c r="B6" s="19">
        <f>'出厂价折FOB价'!D6</f>
        <v>22</v>
      </c>
      <c r="C6" s="18">
        <f t="shared" si="0"/>
        <v>726</v>
      </c>
      <c r="D6" s="18">
        <f>'出厂价折FOB价'!E6</f>
        <v>2111</v>
      </c>
      <c r="E6" s="20">
        <f>lirun</f>
        <v>0.1</v>
      </c>
      <c r="F6" s="18">
        <f t="shared" si="1"/>
        <v>3120.7000000000003</v>
      </c>
      <c r="G6" s="20">
        <f>tuishui</f>
        <v>0.13</v>
      </c>
      <c r="H6" s="18">
        <f t="shared" si="2"/>
        <v>80.66666666666667</v>
      </c>
      <c r="I6" s="21">
        <f>huilv</f>
        <v>6.6</v>
      </c>
      <c r="J6" s="22">
        <f t="shared" si="3"/>
        <v>460.6111111111112</v>
      </c>
      <c r="K6" s="23">
        <f t="shared" si="4"/>
        <v>20.936868686868692</v>
      </c>
    </row>
    <row r="7" spans="1:11" ht="15">
      <c r="A7" s="18">
        <f>'出厂价折FOB价'!C7</f>
        <v>0</v>
      </c>
      <c r="B7" s="19">
        <f>'出厂价折FOB价'!D7</f>
        <v>0</v>
      </c>
      <c r="C7" s="18">
        <f t="shared" si="0"/>
        <v>0</v>
      </c>
      <c r="D7" s="18">
        <f>'出厂价折FOB价'!E7</f>
        <v>0</v>
      </c>
      <c r="E7" s="20">
        <f>lirun</f>
        <v>0.1</v>
      </c>
      <c r="F7" s="18">
        <f t="shared" si="1"/>
        <v>0</v>
      </c>
      <c r="G7" s="20">
        <f>tuishui</f>
        <v>0.13</v>
      </c>
      <c r="H7" s="18">
        <f t="shared" si="2"/>
        <v>0</v>
      </c>
      <c r="I7" s="21">
        <f>huilv</f>
        <v>6.6</v>
      </c>
      <c r="J7" s="22">
        <f t="shared" si="3"/>
        <v>0</v>
      </c>
      <c r="K7" s="23" t="e">
        <f t="shared" si="4"/>
        <v>#DIV/0!</v>
      </c>
    </row>
    <row r="8" spans="1:11" ht="15">
      <c r="A8" s="18">
        <f>'出厂价折FOB价'!C8</f>
        <v>0</v>
      </c>
      <c r="B8" s="19">
        <f>'出厂价折FOB价'!D8</f>
        <v>0</v>
      </c>
      <c r="C8" s="18">
        <f t="shared" si="0"/>
        <v>0</v>
      </c>
      <c r="D8" s="18">
        <f>'出厂价折FOB价'!E8</f>
        <v>0</v>
      </c>
      <c r="E8" s="20">
        <f>lirun</f>
        <v>0.1</v>
      </c>
      <c r="F8" s="18">
        <f t="shared" si="1"/>
        <v>0</v>
      </c>
      <c r="G8" s="20">
        <f>tuishui</f>
        <v>0.13</v>
      </c>
      <c r="H8" s="18">
        <f t="shared" si="2"/>
        <v>0</v>
      </c>
      <c r="I8" s="21">
        <f>huilv</f>
        <v>6.6</v>
      </c>
      <c r="J8" s="22">
        <f t="shared" si="3"/>
        <v>0</v>
      </c>
      <c r="K8" s="23" t="e">
        <f t="shared" si="4"/>
        <v>#DIV/0!</v>
      </c>
    </row>
    <row r="9" spans="1:11" ht="15">
      <c r="A9" s="18">
        <f>'出厂价折FOB价'!C9</f>
        <v>0</v>
      </c>
      <c r="B9" s="19">
        <f>'出厂价折FOB价'!D9</f>
        <v>0</v>
      </c>
      <c r="C9" s="18">
        <f t="shared" si="0"/>
        <v>0</v>
      </c>
      <c r="D9" s="18">
        <f>'出厂价折FOB价'!E9</f>
        <v>0</v>
      </c>
      <c r="E9" s="20">
        <f>lirun</f>
        <v>0.1</v>
      </c>
      <c r="F9" s="18">
        <f t="shared" si="1"/>
        <v>0</v>
      </c>
      <c r="G9" s="20">
        <f>tuishui</f>
        <v>0.13</v>
      </c>
      <c r="H9" s="18">
        <f t="shared" si="2"/>
        <v>0</v>
      </c>
      <c r="I9" s="21">
        <f>huilv</f>
        <v>6.6</v>
      </c>
      <c r="J9" s="22">
        <f t="shared" si="3"/>
        <v>0</v>
      </c>
      <c r="K9" s="23" t="e">
        <f t="shared" si="4"/>
        <v>#DIV/0!</v>
      </c>
    </row>
    <row r="10" spans="1:11" ht="15">
      <c r="A10" s="18">
        <f>'出厂价折FOB价'!C10</f>
        <v>0</v>
      </c>
      <c r="B10" s="19">
        <f>'出厂价折FOB价'!D10</f>
        <v>0</v>
      </c>
      <c r="C10" s="18">
        <f t="shared" si="0"/>
        <v>0</v>
      </c>
      <c r="D10" s="18">
        <f>'出厂价折FOB价'!E10</f>
        <v>0</v>
      </c>
      <c r="E10" s="20">
        <f>lirun</f>
        <v>0.1</v>
      </c>
      <c r="F10" s="18">
        <f t="shared" si="1"/>
        <v>0</v>
      </c>
      <c r="G10" s="20">
        <f>tuishui</f>
        <v>0.13</v>
      </c>
      <c r="H10" s="18">
        <f t="shared" si="2"/>
        <v>0</v>
      </c>
      <c r="I10" s="21">
        <f>huilv</f>
        <v>6.6</v>
      </c>
      <c r="J10" s="22">
        <f t="shared" si="3"/>
        <v>0</v>
      </c>
      <c r="K10" s="23" t="e">
        <f t="shared" si="4"/>
        <v>#DIV/0!</v>
      </c>
    </row>
    <row r="11" spans="1:11" ht="15">
      <c r="A11" s="18">
        <f>'出厂价折FOB价'!C11</f>
        <v>0</v>
      </c>
      <c r="B11" s="19">
        <f>'出厂价折FOB价'!D11</f>
        <v>0</v>
      </c>
      <c r="C11" s="18">
        <f t="shared" si="0"/>
        <v>0</v>
      </c>
      <c r="D11" s="18">
        <f>'出厂价折FOB价'!E11</f>
        <v>0</v>
      </c>
      <c r="E11" s="20">
        <f>lirun</f>
        <v>0.1</v>
      </c>
      <c r="F11" s="18">
        <f t="shared" si="1"/>
        <v>0</v>
      </c>
      <c r="G11" s="20">
        <f>tuishui</f>
        <v>0.13</v>
      </c>
      <c r="H11" s="18">
        <f t="shared" si="2"/>
        <v>0</v>
      </c>
      <c r="I11" s="21">
        <f>huilv</f>
        <v>6.6</v>
      </c>
      <c r="J11" s="22">
        <f t="shared" si="3"/>
        <v>0</v>
      </c>
      <c r="K11" s="23" t="e">
        <f t="shared" si="4"/>
        <v>#DIV/0!</v>
      </c>
    </row>
    <row r="12" spans="1:11" ht="15">
      <c r="A12" s="18">
        <f>'出厂价折FOB价'!C12</f>
        <v>0</v>
      </c>
      <c r="B12" s="19">
        <f>'出厂价折FOB价'!D12</f>
        <v>0</v>
      </c>
      <c r="C12" s="18">
        <f t="shared" si="0"/>
        <v>0</v>
      </c>
      <c r="D12" s="18">
        <f>'出厂价折FOB价'!E12</f>
        <v>0</v>
      </c>
      <c r="E12" s="20">
        <f>lirun</f>
        <v>0.1</v>
      </c>
      <c r="F12" s="18">
        <f t="shared" si="1"/>
        <v>0</v>
      </c>
      <c r="G12" s="20">
        <f>tuishui</f>
        <v>0.13</v>
      </c>
      <c r="H12" s="18">
        <f t="shared" si="2"/>
        <v>0</v>
      </c>
      <c r="I12" s="21">
        <f>huilv</f>
        <v>6.6</v>
      </c>
      <c r="J12" s="22">
        <f t="shared" si="3"/>
        <v>0</v>
      </c>
      <c r="K12" s="23" t="e">
        <f t="shared" si="4"/>
        <v>#DIV/0!</v>
      </c>
    </row>
    <row r="13" spans="1:11" ht="15">
      <c r="A13" s="18">
        <f>'出厂价折FOB价'!C13</f>
        <v>0</v>
      </c>
      <c r="B13" s="19">
        <f>'出厂价折FOB价'!D13</f>
        <v>0</v>
      </c>
      <c r="C13" s="18">
        <f t="shared" si="0"/>
        <v>0</v>
      </c>
      <c r="D13" s="18">
        <f>'出厂价折FOB价'!E13</f>
        <v>0</v>
      </c>
      <c r="E13" s="20">
        <f>lirun</f>
        <v>0.1</v>
      </c>
      <c r="F13" s="18">
        <f t="shared" si="1"/>
        <v>0</v>
      </c>
      <c r="G13" s="20">
        <f>tuishui</f>
        <v>0.13</v>
      </c>
      <c r="H13" s="18">
        <f t="shared" si="2"/>
        <v>0</v>
      </c>
      <c r="I13" s="21">
        <f>huilv</f>
        <v>6.6</v>
      </c>
      <c r="J13" s="22">
        <f t="shared" si="3"/>
        <v>0</v>
      </c>
      <c r="K13" s="23" t="e">
        <f t="shared" si="4"/>
        <v>#DIV/0!</v>
      </c>
    </row>
    <row r="14" spans="1:11" ht="15">
      <c r="A14" s="18">
        <f>'出厂价折FOB价'!C14</f>
        <v>0</v>
      </c>
      <c r="B14" s="19">
        <f>'出厂价折FOB价'!D14</f>
        <v>0</v>
      </c>
      <c r="C14" s="18">
        <f t="shared" si="0"/>
        <v>0</v>
      </c>
      <c r="D14" s="18">
        <f>'出厂价折FOB价'!E14</f>
        <v>0</v>
      </c>
      <c r="E14" s="20">
        <f>lirun</f>
        <v>0.1</v>
      </c>
      <c r="F14" s="18">
        <f t="shared" si="1"/>
        <v>0</v>
      </c>
      <c r="G14" s="20">
        <f>tuishui</f>
        <v>0.13</v>
      </c>
      <c r="H14" s="18">
        <f t="shared" si="2"/>
        <v>0</v>
      </c>
      <c r="I14" s="21">
        <f>huilv</f>
        <v>6.6</v>
      </c>
      <c r="J14" s="22">
        <f t="shared" si="3"/>
        <v>0</v>
      </c>
      <c r="K14" s="23" t="e">
        <f t="shared" si="4"/>
        <v>#DIV/0!</v>
      </c>
    </row>
    <row r="15" spans="1:11" ht="15">
      <c r="A15" s="18">
        <f>'出厂价折FOB价'!C15</f>
        <v>0</v>
      </c>
      <c r="B15" s="19">
        <f>'出厂价折FOB价'!D15</f>
        <v>0</v>
      </c>
      <c r="C15" s="18">
        <f t="shared" si="0"/>
        <v>0</v>
      </c>
      <c r="D15" s="18">
        <f>'出厂价折FOB价'!E15</f>
        <v>0</v>
      </c>
      <c r="E15" s="20">
        <f>lirun</f>
        <v>0.1</v>
      </c>
      <c r="F15" s="18">
        <f t="shared" si="1"/>
        <v>0</v>
      </c>
      <c r="G15" s="20">
        <f>tuishui</f>
        <v>0.13</v>
      </c>
      <c r="H15" s="18">
        <f t="shared" si="2"/>
        <v>0</v>
      </c>
      <c r="I15" s="21">
        <f>huilv</f>
        <v>6.6</v>
      </c>
      <c r="J15" s="22">
        <f t="shared" si="3"/>
        <v>0</v>
      </c>
      <c r="K15" s="23" t="e">
        <f t="shared" si="4"/>
        <v>#DIV/0!</v>
      </c>
    </row>
    <row r="16" spans="1:11" ht="15">
      <c r="A16" s="18">
        <f>'出厂价折FOB价'!C16</f>
        <v>0</v>
      </c>
      <c r="B16" s="19">
        <f>'出厂价折FOB价'!D16</f>
        <v>0</v>
      </c>
      <c r="C16" s="18">
        <f t="shared" si="0"/>
        <v>0</v>
      </c>
      <c r="D16" s="18">
        <f>'出厂价折FOB价'!E16</f>
        <v>0</v>
      </c>
      <c r="E16" s="20">
        <f>lirun</f>
        <v>0.1</v>
      </c>
      <c r="F16" s="18">
        <f t="shared" si="1"/>
        <v>0</v>
      </c>
      <c r="G16" s="20">
        <f>tuishui</f>
        <v>0.13</v>
      </c>
      <c r="H16" s="18">
        <f t="shared" si="2"/>
        <v>0</v>
      </c>
      <c r="I16" s="21">
        <f>huilv</f>
        <v>6.6</v>
      </c>
      <c r="J16" s="22">
        <f t="shared" si="3"/>
        <v>0</v>
      </c>
      <c r="K16" s="23" t="e">
        <f t="shared" si="4"/>
        <v>#DIV/0!</v>
      </c>
    </row>
    <row r="17" spans="1:11" ht="15">
      <c r="A17" s="18">
        <f>'出厂价折FOB价'!C17</f>
        <v>0</v>
      </c>
      <c r="B17" s="19">
        <f>'出厂价折FOB价'!D17</f>
        <v>0</v>
      </c>
      <c r="C17" s="18">
        <f t="shared" si="0"/>
        <v>0</v>
      </c>
      <c r="D17" s="18">
        <f>'出厂价折FOB价'!E17</f>
        <v>0</v>
      </c>
      <c r="E17" s="20">
        <f>lirun</f>
        <v>0.1</v>
      </c>
      <c r="F17" s="18">
        <f t="shared" si="1"/>
        <v>0</v>
      </c>
      <c r="G17" s="20">
        <f>tuishui</f>
        <v>0.13</v>
      </c>
      <c r="H17" s="18">
        <f t="shared" si="2"/>
        <v>0</v>
      </c>
      <c r="I17" s="21">
        <f>huilv</f>
        <v>6.6</v>
      </c>
      <c r="J17" s="22">
        <f t="shared" si="3"/>
        <v>0</v>
      </c>
      <c r="K17" s="23" t="e">
        <f t="shared" si="4"/>
        <v>#DIV/0!</v>
      </c>
    </row>
    <row r="18" spans="1:11" ht="15">
      <c r="A18" s="18">
        <f>'出厂价折FOB价'!C18</f>
        <v>0</v>
      </c>
      <c r="B18" s="19">
        <f>'出厂价折FOB价'!D18</f>
        <v>0</v>
      </c>
      <c r="C18" s="18">
        <f t="shared" si="0"/>
        <v>0</v>
      </c>
      <c r="D18" s="18">
        <f>'出厂价折FOB价'!E18</f>
        <v>0</v>
      </c>
      <c r="E18" s="20">
        <f>lirun</f>
        <v>0.1</v>
      </c>
      <c r="F18" s="18">
        <f t="shared" si="1"/>
        <v>0</v>
      </c>
      <c r="G18" s="20">
        <f>tuishui</f>
        <v>0.13</v>
      </c>
      <c r="H18" s="18">
        <f t="shared" si="2"/>
        <v>0</v>
      </c>
      <c r="I18" s="21">
        <f>huilv</f>
        <v>6.6</v>
      </c>
      <c r="J18" s="22">
        <f t="shared" si="3"/>
        <v>0</v>
      </c>
      <c r="K18" s="23" t="e">
        <f t="shared" si="4"/>
        <v>#DIV/0!</v>
      </c>
    </row>
    <row r="19" spans="1:11" ht="15">
      <c r="A19" s="18">
        <f>'出厂价折FOB价'!C19</f>
        <v>0</v>
      </c>
      <c r="B19" s="19">
        <f>'出厂价折FOB价'!D19</f>
        <v>0</v>
      </c>
      <c r="C19" s="18">
        <f t="shared" si="0"/>
        <v>0</v>
      </c>
      <c r="D19" s="18">
        <f>'出厂价折FOB价'!E19</f>
        <v>0</v>
      </c>
      <c r="E19" s="20">
        <f>lirun</f>
        <v>0.1</v>
      </c>
      <c r="F19" s="18">
        <f t="shared" si="1"/>
        <v>0</v>
      </c>
      <c r="G19" s="20">
        <f>tuishui</f>
        <v>0.13</v>
      </c>
      <c r="H19" s="18">
        <f t="shared" si="2"/>
        <v>0</v>
      </c>
      <c r="I19" s="21">
        <f>huilv</f>
        <v>6.6</v>
      </c>
      <c r="J19" s="22">
        <f t="shared" si="3"/>
        <v>0</v>
      </c>
      <c r="K19" s="23" t="e">
        <f t="shared" si="4"/>
        <v>#DIV/0!</v>
      </c>
    </row>
    <row r="20" spans="1:11" ht="15">
      <c r="A20" s="18">
        <f>'出厂价折FOB价'!C20</f>
        <v>0</v>
      </c>
      <c r="B20" s="19">
        <f>'出厂价折FOB价'!D20</f>
        <v>0</v>
      </c>
      <c r="C20" s="18">
        <f t="shared" si="0"/>
        <v>0</v>
      </c>
      <c r="D20" s="18">
        <f>'出厂价折FOB价'!E20</f>
        <v>0</v>
      </c>
      <c r="E20" s="20">
        <f>lirun</f>
        <v>0.1</v>
      </c>
      <c r="F20" s="18">
        <f t="shared" si="1"/>
        <v>0</v>
      </c>
      <c r="G20" s="20">
        <f>tuishui</f>
        <v>0.13</v>
      </c>
      <c r="H20" s="18">
        <f t="shared" si="2"/>
        <v>0</v>
      </c>
      <c r="I20" s="21">
        <f>huilv</f>
        <v>6.6</v>
      </c>
      <c r="J20" s="22">
        <f t="shared" si="3"/>
        <v>0</v>
      </c>
      <c r="K20" s="23" t="e">
        <f t="shared" si="4"/>
        <v>#DIV/0!</v>
      </c>
    </row>
    <row r="21" spans="1:11" ht="15">
      <c r="A21" s="18">
        <f>'出厂价折FOB价'!C21</f>
        <v>0</v>
      </c>
      <c r="B21" s="19">
        <f>'出厂价折FOB价'!D21</f>
        <v>0</v>
      </c>
      <c r="C21" s="18">
        <f t="shared" si="0"/>
        <v>0</v>
      </c>
      <c r="D21" s="18">
        <f>'出厂价折FOB价'!E21</f>
        <v>0</v>
      </c>
      <c r="E21" s="20">
        <f>lirun</f>
        <v>0.1</v>
      </c>
      <c r="F21" s="18">
        <f t="shared" si="1"/>
        <v>0</v>
      </c>
      <c r="G21" s="20">
        <f>tuishui</f>
        <v>0.13</v>
      </c>
      <c r="H21" s="18">
        <f t="shared" si="2"/>
        <v>0</v>
      </c>
      <c r="I21" s="21">
        <f>huilv</f>
        <v>6.6</v>
      </c>
      <c r="J21" s="22">
        <f t="shared" si="3"/>
        <v>0</v>
      </c>
      <c r="K21" s="23" t="e">
        <f t="shared" si="4"/>
        <v>#DIV/0!</v>
      </c>
    </row>
    <row r="22" spans="1:11" ht="15">
      <c r="A22" s="18">
        <f>'出厂价折FOB价'!C22</f>
        <v>0</v>
      </c>
      <c r="B22" s="19">
        <f>'出厂价折FOB价'!D22</f>
        <v>0</v>
      </c>
      <c r="C22" s="18">
        <f t="shared" si="0"/>
        <v>0</v>
      </c>
      <c r="D22" s="18">
        <f>'出厂价折FOB价'!E22</f>
        <v>0</v>
      </c>
      <c r="E22" s="20">
        <f>lirun</f>
        <v>0.1</v>
      </c>
      <c r="F22" s="18">
        <f t="shared" si="1"/>
        <v>0</v>
      </c>
      <c r="G22" s="20">
        <f>tuishui</f>
        <v>0.13</v>
      </c>
      <c r="H22" s="18">
        <f t="shared" si="2"/>
        <v>0</v>
      </c>
      <c r="I22" s="21">
        <f>huilv</f>
        <v>6.6</v>
      </c>
      <c r="J22" s="22">
        <f t="shared" si="3"/>
        <v>0</v>
      </c>
      <c r="K22" s="23" t="e">
        <f t="shared" si="4"/>
        <v>#DIV/0!</v>
      </c>
    </row>
    <row r="23" spans="1:11" ht="15">
      <c r="A23" s="18">
        <f>'出厂价折FOB价'!C23</f>
        <v>0</v>
      </c>
      <c r="B23" s="19">
        <f>'出厂价折FOB价'!D23</f>
        <v>0</v>
      </c>
      <c r="C23" s="18">
        <f t="shared" si="0"/>
        <v>0</v>
      </c>
      <c r="D23" s="18">
        <f>'出厂价折FOB价'!E23</f>
        <v>0</v>
      </c>
      <c r="E23" s="20">
        <f>lirun</f>
        <v>0.1</v>
      </c>
      <c r="F23" s="18">
        <f t="shared" si="1"/>
        <v>0</v>
      </c>
      <c r="G23" s="20">
        <f>tuishui</f>
        <v>0.13</v>
      </c>
      <c r="H23" s="18">
        <f t="shared" si="2"/>
        <v>0</v>
      </c>
      <c r="I23" s="21">
        <f>huilv</f>
        <v>6.6</v>
      </c>
      <c r="J23" s="22">
        <f t="shared" si="3"/>
        <v>0</v>
      </c>
      <c r="K23" s="23" t="e">
        <f t="shared" si="4"/>
        <v>#DIV/0!</v>
      </c>
    </row>
    <row r="24" spans="1:11" ht="15">
      <c r="A24" s="18">
        <f>'出厂价折FOB价'!C24</f>
        <v>0</v>
      </c>
      <c r="B24" s="19">
        <f>'出厂价折FOB价'!D24</f>
        <v>0</v>
      </c>
      <c r="C24" s="18">
        <f t="shared" si="0"/>
        <v>0</v>
      </c>
      <c r="D24" s="18">
        <f>'出厂价折FOB价'!E24</f>
        <v>0</v>
      </c>
      <c r="E24" s="20">
        <f>lirun</f>
        <v>0.1</v>
      </c>
      <c r="F24" s="18">
        <f t="shared" si="1"/>
        <v>0</v>
      </c>
      <c r="G24" s="20">
        <f>tuishui</f>
        <v>0.13</v>
      </c>
      <c r="H24" s="18">
        <f t="shared" si="2"/>
        <v>0</v>
      </c>
      <c r="I24" s="21">
        <f>huilv</f>
        <v>6.6</v>
      </c>
      <c r="J24" s="22">
        <f t="shared" si="3"/>
        <v>0</v>
      </c>
      <c r="K24" s="23" t="e">
        <f t="shared" si="4"/>
        <v>#DIV/0!</v>
      </c>
    </row>
    <row r="25" spans="1:11" ht="15">
      <c r="A25" s="18">
        <f>'出厂价折FOB价'!C25</f>
        <v>0</v>
      </c>
      <c r="B25" s="19">
        <f>'出厂价折FOB价'!D25</f>
        <v>0</v>
      </c>
      <c r="C25" s="18">
        <f t="shared" si="0"/>
        <v>0</v>
      </c>
      <c r="D25" s="18">
        <f>'出厂价折FOB价'!E25</f>
        <v>0</v>
      </c>
      <c r="E25" s="20">
        <f>lirun</f>
        <v>0.1</v>
      </c>
      <c r="F25" s="18">
        <f t="shared" si="1"/>
        <v>0</v>
      </c>
      <c r="G25" s="20">
        <f>tuishui</f>
        <v>0.13</v>
      </c>
      <c r="H25" s="18">
        <f t="shared" si="2"/>
        <v>0</v>
      </c>
      <c r="I25" s="21">
        <f>huilv</f>
        <v>6.6</v>
      </c>
      <c r="J25" s="22">
        <f t="shared" si="3"/>
        <v>0</v>
      </c>
      <c r="K25" s="23" t="e">
        <f t="shared" si="4"/>
        <v>#DIV/0!</v>
      </c>
    </row>
    <row r="26" spans="1:11" ht="15">
      <c r="A26" s="18">
        <f>'出厂价折FOB价'!C26</f>
        <v>0</v>
      </c>
      <c r="B26" s="19">
        <f>'出厂价折FOB价'!D26</f>
        <v>0</v>
      </c>
      <c r="C26" s="18">
        <f t="shared" si="0"/>
        <v>0</v>
      </c>
      <c r="D26" s="18">
        <f>'出厂价折FOB价'!E26</f>
        <v>0</v>
      </c>
      <c r="E26" s="20">
        <f>lirun</f>
        <v>0.1</v>
      </c>
      <c r="F26" s="18">
        <f t="shared" si="1"/>
        <v>0</v>
      </c>
      <c r="G26" s="20">
        <f>tuishui</f>
        <v>0.13</v>
      </c>
      <c r="H26" s="18">
        <f t="shared" si="2"/>
        <v>0</v>
      </c>
      <c r="I26" s="21">
        <f>huilv</f>
        <v>6.6</v>
      </c>
      <c r="J26" s="22">
        <f t="shared" si="3"/>
        <v>0</v>
      </c>
      <c r="K26" s="23" t="e">
        <f t="shared" si="4"/>
        <v>#DIV/0!</v>
      </c>
    </row>
    <row r="27" spans="1:11" ht="15">
      <c r="A27" s="18">
        <f>'出厂价折FOB价'!C27</f>
        <v>0</v>
      </c>
      <c r="B27" s="19">
        <f>'出厂价折FOB价'!D27</f>
        <v>0</v>
      </c>
      <c r="C27" s="18">
        <f>A27*B27</f>
        <v>0</v>
      </c>
      <c r="D27" s="18">
        <f>'出厂价折FOB价'!E27</f>
        <v>0</v>
      </c>
      <c r="E27" s="20">
        <f>lirun</f>
        <v>0.1</v>
      </c>
      <c r="F27" s="18">
        <f>(C27+D27)*(1+E27)</f>
        <v>0</v>
      </c>
      <c r="G27" s="20">
        <f>tuishui</f>
        <v>0.13</v>
      </c>
      <c r="H27" s="18">
        <f>C27/1.17*G27</f>
        <v>0</v>
      </c>
      <c r="I27" s="21">
        <f>huilv</f>
        <v>6.6</v>
      </c>
      <c r="J27" s="22">
        <f>(F27-H27)/I27</f>
        <v>0</v>
      </c>
      <c r="K27" s="23" t="e">
        <f>J27/B27</f>
        <v>#DIV/0!</v>
      </c>
    </row>
    <row r="28" spans="1:11" ht="14.25">
      <c r="A28" s="4"/>
      <c r="B28" s="4"/>
      <c r="C28" s="4"/>
      <c r="D28" s="4"/>
      <c r="E28" s="5"/>
      <c r="F28" s="4"/>
      <c r="G28" s="5"/>
      <c r="H28" s="4"/>
      <c r="I28" s="4"/>
      <c r="J28" s="4"/>
      <c r="K28" s="6"/>
    </row>
    <row r="29" ht="14.25">
      <c r="A29" s="14" t="s">
        <v>1</v>
      </c>
    </row>
    <row r="30" ht="14.25">
      <c r="A30" s="24" t="s">
        <v>26</v>
      </c>
    </row>
    <row r="31" ht="14.25">
      <c r="A31" s="24" t="s">
        <v>27</v>
      </c>
    </row>
    <row r="32" ht="14.25">
      <c r="A32" s="24" t="s">
        <v>28</v>
      </c>
    </row>
    <row r="33" ht="14.25">
      <c r="A33" s="24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12"/>
  <sheetViews>
    <sheetView zoomScalePageLayoutView="0" workbookViewId="0" topLeftCell="A1">
      <selection activeCell="A12" sqref="A12"/>
    </sheetView>
  </sheetViews>
  <sheetFormatPr defaultColWidth="9.00390625" defaultRowHeight="14.25"/>
  <sheetData>
    <row r="1" ht="14.25">
      <c r="A1" s="9" t="s">
        <v>14</v>
      </c>
    </row>
    <row r="3" spans="1:2" ht="17.25">
      <c r="A3" s="8" t="s">
        <v>2</v>
      </c>
      <c r="B3" s="12">
        <v>0.1</v>
      </c>
    </row>
    <row r="4" spans="1:2" ht="17.25">
      <c r="A4" s="8" t="s">
        <v>3</v>
      </c>
      <c r="B4" s="12">
        <v>0.13</v>
      </c>
    </row>
    <row r="5" spans="1:2" ht="17.25">
      <c r="A5" s="8" t="s">
        <v>4</v>
      </c>
      <c r="B5" s="13">
        <v>6.6</v>
      </c>
    </row>
    <row r="6" ht="17.25">
      <c r="B6" s="10"/>
    </row>
    <row r="7" spans="1:2" ht="17.25">
      <c r="A7" s="8" t="s">
        <v>10</v>
      </c>
      <c r="B7" s="11" t="s">
        <v>11</v>
      </c>
    </row>
    <row r="8" ht="17.25">
      <c r="B8" s="10"/>
    </row>
    <row r="9" ht="14.25">
      <c r="A9" s="8" t="s">
        <v>12</v>
      </c>
    </row>
    <row r="10" ht="17.25">
      <c r="B10" s="11" t="s">
        <v>13</v>
      </c>
    </row>
    <row r="12" ht="14.25">
      <c r="A12" s="9"/>
    </row>
  </sheetData>
  <sheetProtection/>
  <hyperlinks>
    <hyperlink ref="B7" r:id="rId1" display="http://www.boc.cn/sourcedb/whpj/"/>
    <hyperlink ref="B10" r:id="rId2" display="http://bbs.fobshanghai.com/thread-7167611-1-1.htm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2017-11-30T07:21:42Z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